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20" windowWidth="1980" windowHeight="1170"/>
  </bookViews>
  <sheets>
    <sheet name="Документ" sheetId="1" r:id="rId1"/>
  </sheets>
  <definedNames>
    <definedName name="_xlnm._FilterDatabase" localSheetId="0" hidden="1">Документ!$A$6:$E$49</definedName>
    <definedName name="_xlnm.Print_Titles" localSheetId="0">Документ!$4:$6</definedName>
  </definedNames>
  <calcPr calcId="145621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3" i="1"/>
  <c r="G34" i="1"/>
  <c r="G35" i="1"/>
  <c r="G36" i="1"/>
  <c r="G37" i="1"/>
  <c r="G38" i="1"/>
  <c r="G39" i="1"/>
  <c r="G40" i="1"/>
  <c r="G41" i="1"/>
  <c r="G42" i="1"/>
  <c r="G43" i="1"/>
  <c r="G44" i="1"/>
  <c r="G46" i="1"/>
  <c r="G47" i="1"/>
  <c r="G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3" i="1"/>
  <c r="H34" i="1"/>
  <c r="H35" i="1"/>
  <c r="H36" i="1"/>
  <c r="H37" i="1"/>
  <c r="H38" i="1"/>
  <c r="H39" i="1"/>
  <c r="H40" i="1"/>
  <c r="H41" i="1"/>
  <c r="H42" i="1"/>
  <c r="H43" i="1"/>
  <c r="H44" i="1"/>
  <c r="H46" i="1"/>
  <c r="H47" i="1"/>
  <c r="H7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E45" i="1" l="1"/>
  <c r="C45" i="1"/>
  <c r="E32" i="1"/>
  <c r="C32" i="1"/>
  <c r="E48" i="1"/>
  <c r="C48" i="1"/>
  <c r="G32" i="1" l="1"/>
  <c r="H32" i="1"/>
  <c r="H45" i="1"/>
  <c r="G45" i="1"/>
  <c r="G48" i="1"/>
  <c r="H48" i="1"/>
  <c r="E49" i="1"/>
  <c r="C49" i="1"/>
  <c r="D45" i="1" s="1"/>
  <c r="D10" i="1" l="1"/>
  <c r="D14" i="1"/>
  <c r="D18" i="1"/>
  <c r="D22" i="1"/>
  <c r="D26" i="1"/>
  <c r="D30" i="1"/>
  <c r="D34" i="1"/>
  <c r="D38" i="1"/>
  <c r="D42" i="1"/>
  <c r="D46" i="1"/>
  <c r="D11" i="1"/>
  <c r="D15" i="1"/>
  <c r="D19" i="1"/>
  <c r="D23" i="1"/>
  <c r="D27" i="1"/>
  <c r="D31" i="1"/>
  <c r="D35" i="1"/>
  <c r="D39" i="1"/>
  <c r="D43" i="1"/>
  <c r="D47" i="1"/>
  <c r="D8" i="1"/>
  <c r="D12" i="1"/>
  <c r="D16" i="1"/>
  <c r="D20" i="1"/>
  <c r="D24" i="1"/>
  <c r="D28" i="1"/>
  <c r="D32" i="1"/>
  <c r="D36" i="1"/>
  <c r="D40" i="1"/>
  <c r="D44" i="1"/>
  <c r="D48" i="1"/>
  <c r="D9" i="1"/>
  <c r="D13" i="1"/>
  <c r="D17" i="1"/>
  <c r="D21" i="1"/>
  <c r="D25" i="1"/>
  <c r="D29" i="1"/>
  <c r="D33" i="1"/>
  <c r="D37" i="1"/>
  <c r="D41" i="1"/>
  <c r="D49" i="1"/>
  <c r="H49" i="1"/>
  <c r="G49" i="1"/>
  <c r="D7" i="1"/>
</calcChain>
</file>

<file path=xl/sharedStrings.xml><?xml version="1.0" encoding="utf-8"?>
<sst xmlns="http://schemas.openxmlformats.org/spreadsheetml/2006/main" count="92" uniqueCount="91">
  <si>
    <t>(рублей)</t>
  </si>
  <si>
    <t>Наименование</t>
  </si>
  <si>
    <t>Целевая статья</t>
  </si>
  <si>
    <t>Государственная программа Калужской области "Развитие здравоохранения в Калужской области"</t>
  </si>
  <si>
    <t>01  0  00  00000</t>
  </si>
  <si>
    <t>Государственная программа Калужской области "Развитие образования в Калужской области"</t>
  </si>
  <si>
    <t>02  0  00  00000</t>
  </si>
  <si>
    <t>Государственная программа Калужской области "Социальная поддержка граждан в Калужской области"</t>
  </si>
  <si>
    <t>03  0  00  00000</t>
  </si>
  <si>
    <t>Государственная программа Калужской области "Доступная среда в Калужской области"</t>
  </si>
  <si>
    <t>04  0  00  00000</t>
  </si>
  <si>
    <t>Государственная программа Калужской области "Обеспечение доступным и комфортным жильем и коммунальными услугами населения Калужской области"</t>
  </si>
  <si>
    <t>05  0  00  00000</t>
  </si>
  <si>
    <t>Государственная программа Калужской области "Развитие рынка труда в Калужской области"</t>
  </si>
  <si>
    <t>07  0  00  00000</t>
  </si>
  <si>
    <t>Государственная программа Калужской области "Безопасность жизнедеятельности на территории Калужской области"</t>
  </si>
  <si>
    <t>10  0  00  00000</t>
  </si>
  <si>
    <t>Государственная программа Калужской области "Развитие культуры в Калужской области"</t>
  </si>
  <si>
    <t>11  0  00  00000</t>
  </si>
  <si>
    <t>Государственная программа Калужской области "Охрана окружающей среды в Калужской области"</t>
  </si>
  <si>
    <t>12  0  00  00000</t>
  </si>
  <si>
    <t>Государственная программа Калужской области "Развитие физической культуры и спорта в Калужской области"</t>
  </si>
  <si>
    <t>13  0  00  00000</t>
  </si>
  <si>
    <t>Государственная программа Калужской области "Экономическое развитие в Калужской области"</t>
  </si>
  <si>
    <t>15  0  00  00000</t>
  </si>
  <si>
    <t>Государственная программа Калужской области "Патриотическое воспитание населения Калужской области"</t>
  </si>
  <si>
    <t>22  0  00  00000</t>
  </si>
  <si>
    <t>Государственная программа Калужской области "Информационное общество и повышение качества государственных и муниципальных услуг в Калужской области"</t>
  </si>
  <si>
    <t>23  0  00  00000</t>
  </si>
  <si>
    <t>Государственная программа Калужской области "Развитие дорожного хозяйства Калужской области"</t>
  </si>
  <si>
    <t>24  0  00  00000</t>
  </si>
  <si>
    <t>Государственная программа Калужской области "Развитие сельского хозяйства и регулирования рынков сельскохозяйственной продукции, сырья и продовольствия в Калужской области"</t>
  </si>
  <si>
    <t>25  0  00  00000</t>
  </si>
  <si>
    <t>Государственная программа Калужской области  "Воспроизводство и использование природных ресурсов в Калужской области"</t>
  </si>
  <si>
    <t>28  0  00  00000</t>
  </si>
  <si>
    <t>Государственная программа Калужской области "Развитие лесного хозяйства в Калужской области"</t>
  </si>
  <si>
    <t>29  0  00  00000</t>
  </si>
  <si>
    <t>Государственная программа Калужской области "Энергосбережение и повышение энергоэффективности в Калужской области"</t>
  </si>
  <si>
    <t>30  0  00  00000</t>
  </si>
  <si>
    <t>Государственная программа Калужской области "Укрепление единства российской нации и этнокультурное развитие в Калужской области"</t>
  </si>
  <si>
    <t>33  0  00  00000</t>
  </si>
  <si>
    <t>Государственная программа Калужской области "Управление имущественным комплексом Калужской области"</t>
  </si>
  <si>
    <t>38  0  00  00000</t>
  </si>
  <si>
    <t>Государственная программа Калужской области "Развитие туризма в Калужской области"</t>
  </si>
  <si>
    <t>43  0  00  00000</t>
  </si>
  <si>
    <t>Государственная программа Калужской области "Развитие предпринимательства и инноваций в Калужской области"</t>
  </si>
  <si>
    <t>44  0  00  00000</t>
  </si>
  <si>
    <t>Государственная программа Калужской области "Семья и дети Калужской области"</t>
  </si>
  <si>
    <t>45  0  00  00000</t>
  </si>
  <si>
    <t>Государственная программа Калужской области "Молодежь Калужской области"</t>
  </si>
  <si>
    <t>46  0  00  00000</t>
  </si>
  <si>
    <t>Государственная программа Калужской области "Оказание содействия добровольному переселению в Калужскую область соотечественников, проживающих за рубежом"</t>
  </si>
  <si>
    <t>47  0  00  00000</t>
  </si>
  <si>
    <t>Программа модернизации здравоохранения Калужской области на 2011-2016 годы</t>
  </si>
  <si>
    <t>48  0  00  00000</t>
  </si>
  <si>
    <t>Ведомственная целевая программа "Информационная и внутренняя политика Калужской области"</t>
  </si>
  <si>
    <t>50  0  00  00000</t>
  </si>
  <si>
    <t>Ведомственная целевая программа "Совершенствование системы управления общественными финансами Калужской области"</t>
  </si>
  <si>
    <t>51  0  00  00000</t>
  </si>
  <si>
    <t>Ведомственная целевая программа "Жизнь ради детей"</t>
  </si>
  <si>
    <t>52  0  00  00000</t>
  </si>
  <si>
    <t>Ведомственная целевая программа "Осуществление регионального государственного надзора за техническим состоянием самоходных машин и других видов техники Калужской области"</t>
  </si>
  <si>
    <t>53  0  00  00000</t>
  </si>
  <si>
    <t>Ведомственная целевая программа "Развитие государственной гражданской службы Калужской области"</t>
  </si>
  <si>
    <t>54  0  00  00000</t>
  </si>
  <si>
    <t>Ведомственная целевая программа "Защита прав человека и правовое просвещение"</t>
  </si>
  <si>
    <t>55  0  00  00000</t>
  </si>
  <si>
    <t>Ведомственная целевая программа "Организационное обеспечение деятельности мировых судей Калужской области"</t>
  </si>
  <si>
    <t>56  0  00  00000</t>
  </si>
  <si>
    <t>Ведомственная целевая программа "Организация проведения на территории Калужской области мероприятий по предупреждению и ликвидации болезней животных, их лечению, защите населения от болезней, общих для человека и животных"</t>
  </si>
  <si>
    <t>57  0  00  00000</t>
  </si>
  <si>
    <t>Ведомственная целевая программа "Предотвращение заноса и распространения вируса африканской чумы свиней на территории Калужской области"</t>
  </si>
  <si>
    <t>60  0  00  00000</t>
  </si>
  <si>
    <t>Ведомственная целевая программа "Развитие мясного скотоводства в Калужской области"</t>
  </si>
  <si>
    <t>61  0  00  00000</t>
  </si>
  <si>
    <t>Ведомственная целевая программа "Создание 100 роботизированных молочных ферм в Калужской области"</t>
  </si>
  <si>
    <t>64  0  00  00000</t>
  </si>
  <si>
    <t>Ведомственная целевая программа "Защита прав предпринимателей"</t>
  </si>
  <si>
    <t>65  0  00  00000</t>
  </si>
  <si>
    <t>Территориальная программа обязательного медицинского страхования</t>
  </si>
  <si>
    <t>73  0  00  00000</t>
  </si>
  <si>
    <t>ВСЕГО</t>
  </si>
  <si>
    <t>ИТОГО по государственным программам</t>
  </si>
  <si>
    <t>ИТОГО по ведомственным целевым программам</t>
  </si>
  <si>
    <t>ИТОГО по другим программам</t>
  </si>
  <si>
    <t>Исполнено за I квартал 2016 года</t>
  </si>
  <si>
    <t>Удельный вес</t>
  </si>
  <si>
    <t>Отклонени I квартала 2016 года от I квартала 2015 года</t>
  </si>
  <si>
    <t>Темп роста (%)</t>
  </si>
  <si>
    <t>Исполнено за I квартал 2015 года</t>
  </si>
  <si>
    <t xml:space="preserve">Аналитические данные по исполнению расходов областного бюджета по государственным, ведомственным и другим программам за I квартал 2016 года в сравнении с соответствующим периодом 2015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</si>
</sst>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name val="Calibri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2"/>
      <color rgb="FF000000"/>
      <name val="Times New Roman"/>
      <family val="2"/>
    </font>
    <font>
      <sz val="12"/>
      <color rgb="FF000000"/>
      <name val="Times New Roman"/>
      <family val="2"/>
    </font>
    <font>
      <sz val="11"/>
      <color rgb="FF000000"/>
      <name val="Times New Roman"/>
      <family val="1"/>
      <charset val="204"/>
    </font>
    <font>
      <b/>
      <sz val="13"/>
      <color rgb="FF000000"/>
      <name val="Times New Roman"/>
      <family val="2"/>
    </font>
    <font>
      <b/>
      <sz val="11"/>
      <color rgb="FF000000"/>
      <name val="Times New Roman"/>
      <family val="2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24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3" fillId="2" borderId="0">
      <alignment horizontal="left"/>
      <protection locked="0"/>
    </xf>
    <xf numFmtId="0" fontId="4" fillId="0" borderId="0">
      <alignment horizontal="left" vertical="top" wrapText="1"/>
    </xf>
    <xf numFmtId="0" fontId="5" fillId="0" borderId="0">
      <alignment horizontal="center" wrapText="1"/>
    </xf>
    <xf numFmtId="0" fontId="5" fillId="0" borderId="0">
      <alignment horizontal="center"/>
    </xf>
    <xf numFmtId="0" fontId="4" fillId="0" borderId="0">
      <alignment wrapText="1"/>
    </xf>
    <xf numFmtId="0" fontId="4" fillId="0" borderId="0">
      <alignment horizontal="right"/>
    </xf>
    <xf numFmtId="0" fontId="3" fillId="2" borderId="1">
      <alignment horizontal="left"/>
      <protection locked="0"/>
    </xf>
    <xf numFmtId="0" fontId="6" fillId="3" borderId="2">
      <alignment horizontal="center" vertical="center" wrapText="1"/>
    </xf>
    <xf numFmtId="0" fontId="6" fillId="3" borderId="2">
      <alignment horizontal="center" vertical="center" shrinkToFit="1"/>
    </xf>
    <xf numFmtId="0" fontId="3" fillId="2" borderId="3">
      <alignment horizontal="left"/>
      <protection locked="0"/>
    </xf>
    <xf numFmtId="49" fontId="6" fillId="3" borderId="2">
      <alignment horizontal="left" wrapText="1"/>
    </xf>
    <xf numFmtId="49" fontId="7" fillId="3" borderId="2">
      <alignment horizontal="left" wrapText="1"/>
    </xf>
    <xf numFmtId="0" fontId="3" fillId="2" borderId="4">
      <alignment horizontal="left"/>
      <protection locked="0"/>
    </xf>
    <xf numFmtId="0" fontId="6" fillId="3" borderId="2">
      <alignment horizontal="left"/>
    </xf>
    <xf numFmtId="49" fontId="6" fillId="3" borderId="2">
      <alignment horizontal="center" wrapText="1"/>
    </xf>
    <xf numFmtId="49" fontId="7" fillId="3" borderId="2">
      <alignment horizontal="center" wrapText="1"/>
    </xf>
    <xf numFmtId="4" fontId="6" fillId="3" borderId="2">
      <alignment horizontal="right" shrinkToFit="1"/>
    </xf>
    <xf numFmtId="4" fontId="7" fillId="3" borderId="2">
      <alignment horizontal="right" shrinkToFit="1"/>
    </xf>
  </cellStyleXfs>
  <cellXfs count="44">
    <xf numFmtId="0" fontId="0" fillId="0" borderId="0" xfId="0"/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49" fontId="7" fillId="3" borderId="2" xfId="21" applyNumberFormat="1" applyBorder="1" applyProtection="1">
      <alignment horizontal="center" wrapText="1"/>
      <protection locked="0"/>
    </xf>
    <xf numFmtId="0" fontId="8" fillId="3" borderId="10" xfId="14" applyNumberFormat="1" applyFont="1" applyBorder="1" applyProtection="1">
      <alignment horizontal="center" vertical="center" shrinkToFit="1"/>
      <protection locked="0"/>
    </xf>
    <xf numFmtId="49" fontId="14" fillId="3" borderId="5" xfId="17" applyNumberFormat="1" applyFont="1" applyBorder="1" applyAlignment="1" applyProtection="1">
      <alignment horizontal="right" wrapText="1"/>
      <protection locked="0"/>
    </xf>
    <xf numFmtId="49" fontId="11" fillId="3" borderId="5" xfId="16" applyNumberFormat="1" applyFont="1" applyBorder="1" applyProtection="1">
      <alignment horizontal="left" wrapText="1"/>
      <protection locked="0"/>
    </xf>
    <xf numFmtId="49" fontId="11" fillId="3" borderId="2" xfId="20" applyNumberFormat="1" applyFont="1" applyBorder="1" applyProtection="1">
      <alignment horizontal="center" wrapText="1"/>
      <protection locked="0"/>
    </xf>
    <xf numFmtId="4" fontId="11" fillId="3" borderId="2" xfId="22" applyNumberFormat="1" applyFont="1" applyBorder="1" applyProtection="1">
      <alignment horizontal="right" shrinkToFit="1"/>
      <protection locked="0"/>
    </xf>
    <xf numFmtId="49" fontId="13" fillId="3" borderId="5" xfId="17" applyNumberFormat="1" applyFont="1" applyBorder="1" applyAlignment="1" applyProtection="1">
      <alignment horizontal="right" wrapText="1"/>
      <protection locked="0"/>
    </xf>
    <xf numFmtId="4" fontId="14" fillId="3" borderId="2" xfId="23" applyNumberFormat="1" applyFont="1" applyBorder="1" applyProtection="1">
      <alignment horizontal="right" shrinkToFit="1"/>
      <protection locked="0"/>
    </xf>
    <xf numFmtId="49" fontId="14" fillId="3" borderId="2" xfId="21" applyNumberFormat="1" applyFont="1" applyBorder="1" applyProtection="1">
      <alignment horizontal="center" wrapText="1"/>
      <protection locked="0"/>
    </xf>
    <xf numFmtId="0" fontId="9" fillId="3" borderId="11" xfId="19" applyNumberFormat="1" applyFont="1" applyBorder="1" applyAlignment="1" applyProtection="1">
      <alignment horizontal="right"/>
      <protection locked="0"/>
    </xf>
    <xf numFmtId="0" fontId="9" fillId="3" borderId="12" xfId="19" applyNumberFormat="1" applyFont="1" applyBorder="1" applyProtection="1">
      <alignment horizontal="left"/>
      <protection locked="0"/>
    </xf>
    <xf numFmtId="4" fontId="9" fillId="3" borderId="12" xfId="22" applyNumberFormat="1" applyFont="1" applyBorder="1" applyProtection="1">
      <alignment horizontal="right" shrinkToFit="1"/>
      <protection locked="0"/>
    </xf>
    <xf numFmtId="4" fontId="17" fillId="0" borderId="8" xfId="0" applyNumberFormat="1" applyFont="1" applyBorder="1" applyProtection="1">
      <protection locked="0"/>
    </xf>
    <xf numFmtId="4" fontId="17" fillId="0" borderId="9" xfId="0" applyNumberFormat="1" applyFont="1" applyBorder="1" applyProtection="1">
      <protection locked="0"/>
    </xf>
    <xf numFmtId="49" fontId="11" fillId="3" borderId="7" xfId="16" applyNumberFormat="1" applyFont="1" applyBorder="1" applyProtection="1">
      <alignment horizontal="left" wrapText="1"/>
      <protection locked="0"/>
    </xf>
    <xf numFmtId="49" fontId="11" fillId="3" borderId="8" xfId="20" applyNumberFormat="1" applyFont="1" applyBorder="1" applyProtection="1">
      <alignment horizontal="center" wrapText="1"/>
      <protection locked="0"/>
    </xf>
    <xf numFmtId="4" fontId="11" fillId="3" borderId="8" xfId="22" applyNumberFormat="1" applyFont="1" applyBorder="1" applyProtection="1">
      <alignment horizontal="right" shrinkToFit="1"/>
      <protection locked="0"/>
    </xf>
    <xf numFmtId="4" fontId="16" fillId="0" borderId="8" xfId="0" applyNumberFormat="1" applyFont="1" applyBorder="1" applyProtection="1">
      <protection locked="0"/>
    </xf>
    <xf numFmtId="4" fontId="16" fillId="0" borderId="9" xfId="0" applyNumberFormat="1" applyFont="1" applyBorder="1" applyProtection="1">
      <protection locked="0"/>
    </xf>
    <xf numFmtId="4" fontId="13" fillId="3" borderId="15" xfId="22" applyNumberFormat="1" applyFont="1" applyBorder="1" applyProtection="1">
      <alignment horizontal="right" shrinkToFit="1"/>
      <protection locked="0"/>
    </xf>
    <xf numFmtId="4" fontId="17" fillId="0" borderId="15" xfId="0" applyNumberFormat="1" applyFont="1" applyBorder="1" applyProtection="1">
      <protection locked="0"/>
    </xf>
    <xf numFmtId="4" fontId="17" fillId="0" borderId="16" xfId="0" applyNumberFormat="1" applyFont="1" applyBorder="1" applyProtection="1">
      <protection locked="0"/>
    </xf>
    <xf numFmtId="4" fontId="14" fillId="3" borderId="2" xfId="22" applyNumberFormat="1" applyFont="1" applyBorder="1" applyProtection="1">
      <alignment horizontal="right" shrinkToFit="1"/>
      <protection locked="0"/>
    </xf>
    <xf numFmtId="4" fontId="18" fillId="0" borderId="2" xfId="0" applyNumberFormat="1" applyFont="1" applyBorder="1" applyProtection="1">
      <protection locked="0"/>
    </xf>
    <xf numFmtId="4" fontId="18" fillId="0" borderId="6" xfId="0" applyNumberFormat="1" applyFont="1" applyBorder="1" applyProtection="1">
      <protection locked="0"/>
    </xf>
    <xf numFmtId="4" fontId="14" fillId="3" borderId="8" xfId="22" applyNumberFormat="1" applyFont="1" applyBorder="1" applyProtection="1">
      <alignment horizontal="right" shrinkToFit="1"/>
      <protection locked="0"/>
    </xf>
    <xf numFmtId="4" fontId="18" fillId="0" borderId="8" xfId="0" applyNumberFormat="1" applyFont="1" applyBorder="1" applyProtection="1">
      <protection locked="0"/>
    </xf>
    <xf numFmtId="4" fontId="18" fillId="0" borderId="9" xfId="0" applyNumberFormat="1" applyFont="1" applyBorder="1" applyProtection="1"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>
      <alignment horizontal="center" vertical="center" wrapText="1"/>
    </xf>
    <xf numFmtId="0" fontId="12" fillId="0" borderId="0" xfId="8" applyNumberFormat="1" applyFont="1" applyBorder="1" applyAlignment="1" applyProtection="1">
      <alignment horizontal="center" wrapText="1"/>
      <protection locked="0"/>
    </xf>
    <xf numFmtId="0" fontId="0" fillId="0" borderId="0" xfId="0" applyAlignment="1"/>
    <xf numFmtId="0" fontId="10" fillId="3" borderId="10" xfId="13" applyNumberFormat="1" applyFont="1" applyBorder="1" applyProtection="1">
      <alignment horizontal="center" vertical="center" wrapText="1"/>
      <protection locked="0"/>
    </xf>
    <xf numFmtId="0" fontId="10" fillId="3" borderId="10" xfId="13" applyFont="1" applyBorder="1">
      <alignment horizontal="center" vertical="center" wrapText="1"/>
    </xf>
    <xf numFmtId="0" fontId="4" fillId="0" borderId="0" xfId="10" applyNumberFormat="1" applyProtection="1">
      <alignment wrapText="1"/>
      <protection locked="0"/>
    </xf>
    <xf numFmtId="0" fontId="4" fillId="0" borderId="0" xfId="10">
      <alignment wrapText="1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8" fillId="0" borderId="17" xfId="11" applyNumberFormat="1" applyFont="1" applyBorder="1" applyAlignment="1" applyProtection="1">
      <alignment horizontal="right"/>
      <protection locked="0"/>
    </xf>
    <xf numFmtId="0" fontId="8" fillId="0" borderId="17" xfId="11" applyFont="1" applyBorder="1" applyAlignment="1">
      <alignment horizontal="right"/>
    </xf>
    <xf numFmtId="0" fontId="0" fillId="0" borderId="17" xfId="0" applyBorder="1" applyAlignment="1"/>
  </cellXfs>
  <cellStyles count="24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59"/>
  <sheetViews>
    <sheetView tabSelected="1" zoomScaleNormal="100" workbookViewId="0">
      <pane ySplit="6" topLeftCell="A22" activePane="bottomLeft" state="frozen"/>
      <selection pane="bottomLeft" activeCell="A2" sqref="A2:E2"/>
    </sheetView>
  </sheetViews>
  <sheetFormatPr defaultColWidth="8.85546875" defaultRowHeight="15" outlineLevelRow="6" x14ac:dyDescent="0.25"/>
  <cols>
    <col min="1" max="1" width="66.5703125" style="1" customWidth="1"/>
    <col min="2" max="2" width="16.28515625" style="1" customWidth="1"/>
    <col min="3" max="3" width="19.7109375" style="1" customWidth="1"/>
    <col min="4" max="4" width="10.28515625" style="1" customWidth="1"/>
    <col min="5" max="5" width="19.7109375" style="1" customWidth="1"/>
    <col min="6" max="6" width="10.28515625" style="1" customWidth="1"/>
    <col min="7" max="7" width="17.7109375" style="1" customWidth="1"/>
    <col min="8" max="8" width="9.5703125" style="1" customWidth="1"/>
    <col min="9" max="16384" width="8.85546875" style="1"/>
  </cols>
  <sheetData>
    <row r="1" spans="1:8" ht="39.6" customHeight="1" x14ac:dyDescent="0.3">
      <c r="A1" s="33" t="s">
        <v>90</v>
      </c>
      <c r="B1" s="33"/>
      <c r="C1" s="33"/>
      <c r="D1" s="33"/>
      <c r="E1" s="33"/>
      <c r="F1" s="34"/>
      <c r="G1" s="34"/>
      <c r="H1" s="34"/>
    </row>
    <row r="2" spans="1:8" ht="14.45" customHeight="1" x14ac:dyDescent="0.25">
      <c r="A2" s="37"/>
      <c r="B2" s="38"/>
      <c r="C2" s="38"/>
      <c r="D2" s="38"/>
      <c r="E2" s="38"/>
    </row>
    <row r="3" spans="1:8" ht="12.75" customHeight="1" thickBot="1" x14ac:dyDescent="0.3">
      <c r="A3" s="41" t="s">
        <v>0</v>
      </c>
      <c r="B3" s="42"/>
      <c r="C3" s="42"/>
      <c r="D3" s="42"/>
      <c r="E3" s="42"/>
      <c r="F3" s="43"/>
      <c r="G3" s="43"/>
    </row>
    <row r="4" spans="1:8" ht="15.75" customHeight="1" thickBot="1" x14ac:dyDescent="0.3">
      <c r="A4" s="35" t="s">
        <v>1</v>
      </c>
      <c r="B4" s="35" t="s">
        <v>2</v>
      </c>
      <c r="C4" s="35" t="s">
        <v>89</v>
      </c>
      <c r="D4" s="35" t="s">
        <v>86</v>
      </c>
      <c r="E4" s="35" t="s">
        <v>85</v>
      </c>
      <c r="F4" s="31" t="s">
        <v>86</v>
      </c>
      <c r="G4" s="39" t="s">
        <v>87</v>
      </c>
      <c r="H4" s="31" t="s">
        <v>88</v>
      </c>
    </row>
    <row r="5" spans="1:8" ht="77.45" customHeight="1" thickBot="1" x14ac:dyDescent="0.3">
      <c r="A5" s="36"/>
      <c r="B5" s="36"/>
      <c r="C5" s="36"/>
      <c r="D5" s="36"/>
      <c r="E5" s="36"/>
      <c r="F5" s="32"/>
      <c r="G5" s="40"/>
      <c r="H5" s="32"/>
    </row>
    <row r="6" spans="1:8" ht="12.75" customHeight="1" thickBot="1" x14ac:dyDescent="0.3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/>
      <c r="H6" s="4">
        <v>7</v>
      </c>
    </row>
    <row r="7" spans="1:8" ht="33.6" customHeight="1" x14ac:dyDescent="0.25">
      <c r="A7" s="17" t="s">
        <v>3</v>
      </c>
      <c r="B7" s="18" t="s">
        <v>4</v>
      </c>
      <c r="C7" s="19">
        <v>1009282157.92</v>
      </c>
      <c r="D7" s="19">
        <f>C7/$C$49%</f>
        <v>9.7662859281080063</v>
      </c>
      <c r="E7" s="19">
        <v>789003809.61000001</v>
      </c>
      <c r="F7" s="20">
        <f>E7/$E$49%</f>
        <v>6.8721813714545474</v>
      </c>
      <c r="G7" s="20">
        <f>E7-C7</f>
        <v>-220278348.30999994</v>
      </c>
      <c r="H7" s="21">
        <f>E7/C7*100</f>
        <v>78.174750580752857</v>
      </c>
    </row>
    <row r="8" spans="1:8" ht="33.6" customHeight="1" x14ac:dyDescent="0.25">
      <c r="A8" s="6" t="s">
        <v>5</v>
      </c>
      <c r="B8" s="7" t="s">
        <v>6</v>
      </c>
      <c r="C8" s="8">
        <v>1978545116.8699999</v>
      </c>
      <c r="D8" s="19">
        <f t="shared" ref="D8:D49" si="0">C8/$C$49%</f>
        <v>19.14532738083528</v>
      </c>
      <c r="E8" s="8">
        <v>2305899959.7600002</v>
      </c>
      <c r="F8" s="20">
        <f t="shared" ref="F8:F49" si="1">E8/$E$49%</f>
        <v>20.084266457133239</v>
      </c>
      <c r="G8" s="20">
        <f t="shared" ref="G8:G49" si="2">E8-C8</f>
        <v>327354842.89000034</v>
      </c>
      <c r="H8" s="21">
        <f t="shared" ref="H8:H49" si="3">E8/C8*100</f>
        <v>116.54523013394136</v>
      </c>
    </row>
    <row r="9" spans="1:8" ht="33.6" customHeight="1" x14ac:dyDescent="0.25">
      <c r="A9" s="6" t="s">
        <v>7</v>
      </c>
      <c r="B9" s="7" t="s">
        <v>8</v>
      </c>
      <c r="C9" s="8">
        <v>1721505475.49</v>
      </c>
      <c r="D9" s="19">
        <f t="shared" si="0"/>
        <v>16.658091662977281</v>
      </c>
      <c r="E9" s="8">
        <v>1441882378.4400001</v>
      </c>
      <c r="F9" s="20">
        <f t="shared" si="1"/>
        <v>12.558719109153406</v>
      </c>
      <c r="G9" s="20">
        <f t="shared" si="2"/>
        <v>-279623097.04999995</v>
      </c>
      <c r="H9" s="21">
        <f t="shared" si="3"/>
        <v>83.757060257365168</v>
      </c>
    </row>
    <row r="10" spans="1:8" ht="33.6" customHeight="1" x14ac:dyDescent="0.25">
      <c r="A10" s="6" t="s">
        <v>9</v>
      </c>
      <c r="B10" s="7" t="s">
        <v>10</v>
      </c>
      <c r="C10" s="8">
        <v>5200000</v>
      </c>
      <c r="D10" s="19">
        <f t="shared" si="0"/>
        <v>5.0317630632470814E-2</v>
      </c>
      <c r="E10" s="8">
        <v>8599637.2699999996</v>
      </c>
      <c r="F10" s="20">
        <f t="shared" si="1"/>
        <v>7.490238491671182E-2</v>
      </c>
      <c r="G10" s="20">
        <f t="shared" si="2"/>
        <v>3399637.2699999996</v>
      </c>
      <c r="H10" s="21">
        <f t="shared" si="3"/>
        <v>165.37763980769228</v>
      </c>
    </row>
    <row r="11" spans="1:8" ht="50.45" customHeight="1" x14ac:dyDescent="0.25">
      <c r="A11" s="6" t="s">
        <v>11</v>
      </c>
      <c r="B11" s="7" t="s">
        <v>12</v>
      </c>
      <c r="C11" s="8">
        <v>904489762.25</v>
      </c>
      <c r="D11" s="19">
        <f t="shared" si="0"/>
        <v>8.7522657245666995</v>
      </c>
      <c r="E11" s="8">
        <v>824050048.52999997</v>
      </c>
      <c r="F11" s="20">
        <f t="shared" si="1"/>
        <v>7.1774322553059404</v>
      </c>
      <c r="G11" s="20">
        <f t="shared" si="2"/>
        <v>-80439713.720000029</v>
      </c>
      <c r="H11" s="21">
        <f t="shared" si="3"/>
        <v>91.106619767602567</v>
      </c>
    </row>
    <row r="12" spans="1:8" ht="33.6" customHeight="1" x14ac:dyDescent="0.25">
      <c r="A12" s="6" t="s">
        <v>13</v>
      </c>
      <c r="B12" s="7" t="s">
        <v>14</v>
      </c>
      <c r="C12" s="8">
        <v>72300572.629999995</v>
      </c>
      <c r="D12" s="19">
        <f t="shared" si="0"/>
        <v>0.69961413617547474</v>
      </c>
      <c r="E12" s="8">
        <v>68004329.189999998</v>
      </c>
      <c r="F12" s="20">
        <f t="shared" si="1"/>
        <v>0.59231410361476344</v>
      </c>
      <c r="G12" s="20">
        <f t="shared" si="2"/>
        <v>-4296243.4399999976</v>
      </c>
      <c r="H12" s="21">
        <f t="shared" si="3"/>
        <v>94.057801641508249</v>
      </c>
    </row>
    <row r="13" spans="1:8" ht="35.450000000000003" customHeight="1" x14ac:dyDescent="0.25">
      <c r="A13" s="6" t="s">
        <v>15</v>
      </c>
      <c r="B13" s="7" t="s">
        <v>16</v>
      </c>
      <c r="C13" s="8">
        <v>62957115.780000001</v>
      </c>
      <c r="D13" s="19">
        <f t="shared" si="0"/>
        <v>0.60920248028918067</v>
      </c>
      <c r="E13" s="8">
        <v>58521259.840000004</v>
      </c>
      <c r="F13" s="20">
        <f t="shared" si="1"/>
        <v>0.50971707209536643</v>
      </c>
      <c r="G13" s="20">
        <f t="shared" si="2"/>
        <v>-4435855.9399999976</v>
      </c>
      <c r="H13" s="21">
        <f t="shared" si="3"/>
        <v>92.954162710533254</v>
      </c>
    </row>
    <row r="14" spans="1:8" ht="33.6" customHeight="1" x14ac:dyDescent="0.25">
      <c r="A14" s="6" t="s">
        <v>17</v>
      </c>
      <c r="B14" s="7" t="s">
        <v>18</v>
      </c>
      <c r="C14" s="8">
        <v>150471903.58000001</v>
      </c>
      <c r="D14" s="19">
        <f t="shared" si="0"/>
        <v>1.4560364740198468</v>
      </c>
      <c r="E14" s="8">
        <v>261768150.59</v>
      </c>
      <c r="F14" s="20">
        <f t="shared" si="1"/>
        <v>2.2799867202338371</v>
      </c>
      <c r="G14" s="20">
        <f t="shared" si="2"/>
        <v>111296247.00999999</v>
      </c>
      <c r="H14" s="21">
        <f t="shared" si="3"/>
        <v>173.96480297122588</v>
      </c>
    </row>
    <row r="15" spans="1:8" ht="33.6" customHeight="1" x14ac:dyDescent="0.25">
      <c r="A15" s="6" t="s">
        <v>19</v>
      </c>
      <c r="B15" s="7" t="s">
        <v>20</v>
      </c>
      <c r="C15" s="8">
        <v>43747635.509999998</v>
      </c>
      <c r="D15" s="19">
        <f t="shared" si="0"/>
        <v>0.42332257012233532</v>
      </c>
      <c r="E15" s="8">
        <v>69436629.739999995</v>
      </c>
      <c r="F15" s="20">
        <f t="shared" si="1"/>
        <v>0.60478936550595697</v>
      </c>
      <c r="G15" s="20">
        <f t="shared" si="2"/>
        <v>25688994.229999997</v>
      </c>
      <c r="H15" s="21">
        <f t="shared" si="3"/>
        <v>158.72087469533733</v>
      </c>
    </row>
    <row r="16" spans="1:8" ht="33.6" customHeight="1" x14ac:dyDescent="0.25">
      <c r="A16" s="6" t="s">
        <v>21</v>
      </c>
      <c r="B16" s="7" t="s">
        <v>22</v>
      </c>
      <c r="C16" s="8">
        <v>152705059.43000001</v>
      </c>
      <c r="D16" s="19">
        <f t="shared" si="0"/>
        <v>1.4776455338669701</v>
      </c>
      <c r="E16" s="8">
        <v>353660713.81</v>
      </c>
      <c r="F16" s="20">
        <f t="shared" si="1"/>
        <v>3.0803660763840197</v>
      </c>
      <c r="G16" s="20">
        <f t="shared" si="2"/>
        <v>200955654.38</v>
      </c>
      <c r="H16" s="21">
        <f t="shared" si="3"/>
        <v>231.59724709194595</v>
      </c>
    </row>
    <row r="17" spans="1:8" ht="33.6" customHeight="1" x14ac:dyDescent="0.25">
      <c r="A17" s="6" t="s">
        <v>23</v>
      </c>
      <c r="B17" s="7" t="s">
        <v>24</v>
      </c>
      <c r="C17" s="8">
        <v>608074233.17999995</v>
      </c>
      <c r="D17" s="19">
        <f t="shared" si="0"/>
        <v>5.8840105119758004</v>
      </c>
      <c r="E17" s="8">
        <v>333400707.49000001</v>
      </c>
      <c r="F17" s="20">
        <f t="shared" si="1"/>
        <v>2.903902494938607</v>
      </c>
      <c r="G17" s="20">
        <f t="shared" si="2"/>
        <v>-274673525.68999994</v>
      </c>
      <c r="H17" s="21">
        <f t="shared" si="3"/>
        <v>54.828948391126445</v>
      </c>
    </row>
    <row r="18" spans="1:8" ht="34.9" customHeight="1" x14ac:dyDescent="0.25">
      <c r="A18" s="6" t="s">
        <v>25</v>
      </c>
      <c r="B18" s="7" t="s">
        <v>26</v>
      </c>
      <c r="C18" s="8">
        <v>0</v>
      </c>
      <c r="D18" s="19">
        <f t="shared" si="0"/>
        <v>0</v>
      </c>
      <c r="E18" s="8">
        <v>0</v>
      </c>
      <c r="F18" s="20">
        <f t="shared" si="1"/>
        <v>0</v>
      </c>
      <c r="G18" s="20">
        <f t="shared" si="2"/>
        <v>0</v>
      </c>
      <c r="H18" s="21" t="e">
        <f t="shared" si="3"/>
        <v>#DIV/0!</v>
      </c>
    </row>
    <row r="19" spans="1:8" ht="63.6" customHeight="1" x14ac:dyDescent="0.25">
      <c r="A19" s="6" t="s">
        <v>27</v>
      </c>
      <c r="B19" s="7" t="s">
        <v>28</v>
      </c>
      <c r="C19" s="8">
        <v>74335780.269999996</v>
      </c>
      <c r="D19" s="19">
        <f t="shared" si="0"/>
        <v>0.71930775661584057</v>
      </c>
      <c r="E19" s="8">
        <v>147682774.19</v>
      </c>
      <c r="F19" s="20">
        <f t="shared" si="1"/>
        <v>1.2863091373093711</v>
      </c>
      <c r="G19" s="20">
        <f t="shared" si="2"/>
        <v>73346993.920000002</v>
      </c>
      <c r="H19" s="21">
        <f t="shared" si="3"/>
        <v>198.66983793482956</v>
      </c>
    </row>
    <row r="20" spans="1:8" ht="33.6" customHeight="1" x14ac:dyDescent="0.25">
      <c r="A20" s="6" t="s">
        <v>29</v>
      </c>
      <c r="B20" s="7" t="s">
        <v>30</v>
      </c>
      <c r="C20" s="8">
        <v>624388374.20000005</v>
      </c>
      <c r="D20" s="19">
        <f t="shared" si="0"/>
        <v>6.0418737661931861</v>
      </c>
      <c r="E20" s="8">
        <v>1426843301.5899999</v>
      </c>
      <c r="F20" s="20">
        <f t="shared" si="1"/>
        <v>12.427729546728441</v>
      </c>
      <c r="G20" s="20">
        <f t="shared" si="2"/>
        <v>802454927.38999987</v>
      </c>
      <c r="H20" s="21">
        <f t="shared" si="3"/>
        <v>228.51855680659466</v>
      </c>
    </row>
    <row r="21" spans="1:8" ht="66" customHeight="1" x14ac:dyDescent="0.25">
      <c r="A21" s="6" t="s">
        <v>31</v>
      </c>
      <c r="B21" s="7" t="s">
        <v>32</v>
      </c>
      <c r="C21" s="8">
        <v>256987676.58000001</v>
      </c>
      <c r="D21" s="19">
        <f t="shared" si="0"/>
        <v>2.486732882163329</v>
      </c>
      <c r="E21" s="8">
        <v>245405093.69</v>
      </c>
      <c r="F21" s="20">
        <f t="shared" si="1"/>
        <v>2.1374653617326476</v>
      </c>
      <c r="G21" s="20">
        <f t="shared" si="2"/>
        <v>-11582582.890000015</v>
      </c>
      <c r="H21" s="21">
        <f t="shared" si="3"/>
        <v>95.492942290408095</v>
      </c>
    </row>
    <row r="22" spans="1:8" ht="49.15" customHeight="1" x14ac:dyDescent="0.25">
      <c r="A22" s="6" t="s">
        <v>33</v>
      </c>
      <c r="B22" s="7" t="s">
        <v>34</v>
      </c>
      <c r="C22" s="8">
        <v>61592390.329999998</v>
      </c>
      <c r="D22" s="19">
        <f t="shared" si="0"/>
        <v>0.59599675892228976</v>
      </c>
      <c r="E22" s="8">
        <v>519015.76</v>
      </c>
      <c r="F22" s="20">
        <f t="shared" si="1"/>
        <v>4.5205997663387175E-3</v>
      </c>
      <c r="G22" s="20">
        <f t="shared" si="2"/>
        <v>-61073374.57</v>
      </c>
      <c r="H22" s="21">
        <f t="shared" si="3"/>
        <v>0.84266214904018988</v>
      </c>
    </row>
    <row r="23" spans="1:8" ht="33.6" customHeight="1" x14ac:dyDescent="0.25">
      <c r="A23" s="6" t="s">
        <v>35</v>
      </c>
      <c r="B23" s="7" t="s">
        <v>36</v>
      </c>
      <c r="C23" s="8">
        <v>60692308.219999999</v>
      </c>
      <c r="D23" s="19">
        <f t="shared" si="0"/>
        <v>0.58728714370115997</v>
      </c>
      <c r="E23" s="8">
        <v>66544354.450000003</v>
      </c>
      <c r="F23" s="20">
        <f t="shared" si="1"/>
        <v>0.57959780099515823</v>
      </c>
      <c r="G23" s="20">
        <f t="shared" si="2"/>
        <v>5852046.2300000042</v>
      </c>
      <c r="H23" s="21">
        <f t="shared" si="3"/>
        <v>109.64215466775009</v>
      </c>
    </row>
    <row r="24" spans="1:8" ht="47.45" customHeight="1" x14ac:dyDescent="0.25">
      <c r="A24" s="6" t="s">
        <v>37</v>
      </c>
      <c r="B24" s="7" t="s">
        <v>38</v>
      </c>
      <c r="C24" s="8">
        <v>56564119.909999996</v>
      </c>
      <c r="D24" s="19">
        <f t="shared" si="0"/>
        <v>0.54734086397733994</v>
      </c>
      <c r="E24" s="8">
        <v>142227147.16999999</v>
      </c>
      <c r="F24" s="20">
        <f t="shared" si="1"/>
        <v>1.2387909150653236</v>
      </c>
      <c r="G24" s="20">
        <f t="shared" si="2"/>
        <v>85663027.25999999</v>
      </c>
      <c r="H24" s="21">
        <f t="shared" si="3"/>
        <v>251.44410873235489</v>
      </c>
    </row>
    <row r="25" spans="1:8" ht="50.45" customHeight="1" x14ac:dyDescent="0.25">
      <c r="A25" s="6" t="s">
        <v>39</v>
      </c>
      <c r="B25" s="7" t="s">
        <v>40</v>
      </c>
      <c r="C25" s="8">
        <v>35000</v>
      </c>
      <c r="D25" s="19">
        <f t="shared" si="0"/>
        <v>3.3867636002624584E-4</v>
      </c>
      <c r="E25" s="8">
        <v>1104999.98</v>
      </c>
      <c r="F25" s="20">
        <f t="shared" si="1"/>
        <v>9.6244912705392358E-3</v>
      </c>
      <c r="G25" s="20">
        <f t="shared" si="2"/>
        <v>1069999.98</v>
      </c>
      <c r="H25" s="21">
        <f t="shared" si="3"/>
        <v>3157.1428000000001</v>
      </c>
    </row>
    <row r="26" spans="1:8" ht="37.15" customHeight="1" x14ac:dyDescent="0.25">
      <c r="A26" s="6" t="s">
        <v>41</v>
      </c>
      <c r="B26" s="7" t="s">
        <v>42</v>
      </c>
      <c r="C26" s="8">
        <v>35080942.030000001</v>
      </c>
      <c r="D26" s="19">
        <f t="shared" si="0"/>
        <v>0.33945959294320399</v>
      </c>
      <c r="E26" s="8">
        <v>19122597.350000001</v>
      </c>
      <c r="F26" s="20">
        <f t="shared" si="1"/>
        <v>0.16655680958936467</v>
      </c>
      <c r="G26" s="20">
        <f t="shared" si="2"/>
        <v>-15958344.68</v>
      </c>
      <c r="H26" s="21">
        <f t="shared" si="3"/>
        <v>54.509931157626902</v>
      </c>
    </row>
    <row r="27" spans="1:8" ht="33.6" customHeight="1" x14ac:dyDescent="0.25">
      <c r="A27" s="6" t="s">
        <v>43</v>
      </c>
      <c r="B27" s="7" t="s">
        <v>44</v>
      </c>
      <c r="C27" s="8">
        <v>4487158.5999999996</v>
      </c>
      <c r="D27" s="19">
        <f t="shared" si="0"/>
        <v>4.3419844043099003E-2</v>
      </c>
      <c r="E27" s="8">
        <v>16759573</v>
      </c>
      <c r="F27" s="20">
        <f t="shared" si="1"/>
        <v>0.14597499272033027</v>
      </c>
      <c r="G27" s="20">
        <f t="shared" si="2"/>
        <v>12272414.4</v>
      </c>
      <c r="H27" s="21">
        <f t="shared" si="3"/>
        <v>373.5007940214104</v>
      </c>
    </row>
    <row r="28" spans="1:8" ht="33.6" customHeight="1" x14ac:dyDescent="0.25">
      <c r="A28" s="6" t="s">
        <v>45</v>
      </c>
      <c r="B28" s="7" t="s">
        <v>46</v>
      </c>
      <c r="C28" s="8">
        <v>1729012.03</v>
      </c>
      <c r="D28" s="19">
        <f t="shared" si="0"/>
        <v>1.6730728593199719E-2</v>
      </c>
      <c r="E28" s="8">
        <v>19089018.850000001</v>
      </c>
      <c r="F28" s="20">
        <f t="shared" si="1"/>
        <v>0.16626434263372925</v>
      </c>
      <c r="G28" s="20">
        <f t="shared" si="2"/>
        <v>17360006.82</v>
      </c>
      <c r="H28" s="21">
        <f t="shared" si="3"/>
        <v>1104.041991541262</v>
      </c>
    </row>
    <row r="29" spans="1:8" ht="33.6" customHeight="1" x14ac:dyDescent="0.25">
      <c r="A29" s="6" t="s">
        <v>47</v>
      </c>
      <c r="B29" s="7" t="s">
        <v>48</v>
      </c>
      <c r="C29" s="8">
        <v>595654228.76999998</v>
      </c>
      <c r="D29" s="19">
        <f t="shared" si="0"/>
        <v>5.763828743830409</v>
      </c>
      <c r="E29" s="8">
        <v>658251413.25999999</v>
      </c>
      <c r="F29" s="20">
        <f t="shared" si="1"/>
        <v>5.7333349279707546</v>
      </c>
      <c r="G29" s="20">
        <f t="shared" si="2"/>
        <v>62597184.49000001</v>
      </c>
      <c r="H29" s="21">
        <f t="shared" si="3"/>
        <v>110.50898012077586</v>
      </c>
    </row>
    <row r="30" spans="1:8" ht="33.6" customHeight="1" x14ac:dyDescent="0.25">
      <c r="A30" s="6" t="s">
        <v>49</v>
      </c>
      <c r="B30" s="7" t="s">
        <v>50</v>
      </c>
      <c r="C30" s="8">
        <v>6653834</v>
      </c>
      <c r="D30" s="19">
        <f t="shared" si="0"/>
        <v>6.4385607981110732E-2</v>
      </c>
      <c r="E30" s="8">
        <v>14868208.609999999</v>
      </c>
      <c r="F30" s="20">
        <f t="shared" si="1"/>
        <v>0.12950130910907465</v>
      </c>
      <c r="G30" s="20">
        <f t="shared" si="2"/>
        <v>8214374.6099999994</v>
      </c>
      <c r="H30" s="21">
        <f t="shared" si="3"/>
        <v>223.45325431923908</v>
      </c>
    </row>
    <row r="31" spans="1:8" ht="51" customHeight="1" x14ac:dyDescent="0.25">
      <c r="A31" s="6" t="s">
        <v>51</v>
      </c>
      <c r="B31" s="7" t="s">
        <v>52</v>
      </c>
      <c r="C31" s="8">
        <v>3735000</v>
      </c>
      <c r="D31" s="19">
        <f t="shared" si="0"/>
        <v>3.6141605848515092E-2</v>
      </c>
      <c r="E31" s="8">
        <v>0</v>
      </c>
      <c r="F31" s="20">
        <f t="shared" si="1"/>
        <v>0</v>
      </c>
      <c r="G31" s="20">
        <f t="shared" si="2"/>
        <v>-3735000</v>
      </c>
      <c r="H31" s="21">
        <f t="shared" si="3"/>
        <v>0</v>
      </c>
    </row>
    <row r="32" spans="1:8" ht="28.9" customHeight="1" outlineLevel="1" x14ac:dyDescent="0.25">
      <c r="A32" s="5" t="s">
        <v>82</v>
      </c>
      <c r="B32" s="3"/>
      <c r="C32" s="10">
        <f>C7+C8+C9+C10+C11+C12+C13+C14+C15+C16+C17+C18+C19+C20+C21+C22+C23+C24+C25+C26+C27+C28+C29+C30+C31</f>
        <v>8491214857.5799999</v>
      </c>
      <c r="D32" s="19">
        <f t="shared" si="0"/>
        <v>82.164964004742046</v>
      </c>
      <c r="E32" s="10">
        <f>E7+E8+E9+E10+E11+E12+E13+E14+E15+E16+E17+E18+E19+E20+E21+E22+E23+E24+E25+E26+E27+E28+E29+E30+E31</f>
        <v>9272645122.1700001</v>
      </c>
      <c r="F32" s="15">
        <f t="shared" si="1"/>
        <v>80.764247645627464</v>
      </c>
      <c r="G32" s="15">
        <f t="shared" si="2"/>
        <v>781430264.59000015</v>
      </c>
      <c r="H32" s="16">
        <f t="shared" si="3"/>
        <v>109.20280875818879</v>
      </c>
    </row>
    <row r="33" spans="1:8" ht="33.6" customHeight="1" x14ac:dyDescent="0.25">
      <c r="A33" s="6" t="s">
        <v>55</v>
      </c>
      <c r="B33" s="7" t="s">
        <v>56</v>
      </c>
      <c r="C33" s="8">
        <v>0</v>
      </c>
      <c r="D33" s="19">
        <f t="shared" si="0"/>
        <v>0</v>
      </c>
      <c r="E33" s="8">
        <v>64322829.469999999</v>
      </c>
      <c r="F33" s="20">
        <f t="shared" si="1"/>
        <v>0.56024843614060427</v>
      </c>
      <c r="G33" s="20">
        <f t="shared" si="2"/>
        <v>64322829.469999999</v>
      </c>
      <c r="H33" s="21" t="e">
        <f t="shared" si="3"/>
        <v>#DIV/0!</v>
      </c>
    </row>
    <row r="34" spans="1:8" ht="50.45" customHeight="1" x14ac:dyDescent="0.25">
      <c r="A34" s="6" t="s">
        <v>57</v>
      </c>
      <c r="B34" s="7" t="s">
        <v>58</v>
      </c>
      <c r="C34" s="8">
        <v>646127107.25999999</v>
      </c>
      <c r="D34" s="19">
        <f t="shared" si="0"/>
        <v>6.2522279086029862</v>
      </c>
      <c r="E34" s="8">
        <v>522171804.36000001</v>
      </c>
      <c r="F34" s="20">
        <f t="shared" si="1"/>
        <v>4.5480887454717802</v>
      </c>
      <c r="G34" s="20">
        <f t="shared" si="2"/>
        <v>-123955302.89999998</v>
      </c>
      <c r="H34" s="21">
        <f t="shared" si="3"/>
        <v>80.815647338237952</v>
      </c>
    </row>
    <row r="35" spans="1:8" ht="16.899999999999999" customHeight="1" x14ac:dyDescent="0.25">
      <c r="A35" s="6" t="s">
        <v>59</v>
      </c>
      <c r="B35" s="7" t="s">
        <v>60</v>
      </c>
      <c r="C35" s="8">
        <v>3688101.23</v>
      </c>
      <c r="D35" s="19">
        <f t="shared" si="0"/>
        <v>3.5687791428134857E-2</v>
      </c>
      <c r="E35" s="8">
        <v>2769829.73</v>
      </c>
      <c r="F35" s="20">
        <f t="shared" si="1"/>
        <v>2.4125070171734347E-2</v>
      </c>
      <c r="G35" s="20">
        <f t="shared" si="2"/>
        <v>-918271.5</v>
      </c>
      <c r="H35" s="21">
        <f t="shared" si="3"/>
        <v>75.101781574471588</v>
      </c>
    </row>
    <row r="36" spans="1:8" ht="63" customHeight="1" x14ac:dyDescent="0.25">
      <c r="A36" s="6" t="s">
        <v>61</v>
      </c>
      <c r="B36" s="7" t="s">
        <v>62</v>
      </c>
      <c r="C36" s="8">
        <v>2096022.11</v>
      </c>
      <c r="D36" s="19">
        <f t="shared" si="0"/>
        <v>2.0282089678552329E-2</v>
      </c>
      <c r="E36" s="8">
        <v>2737609.47</v>
      </c>
      <c r="F36" s="20">
        <f t="shared" si="1"/>
        <v>2.3844433414524177E-2</v>
      </c>
      <c r="G36" s="20">
        <f t="shared" si="2"/>
        <v>641587.3600000001</v>
      </c>
      <c r="H36" s="21">
        <f t="shared" si="3"/>
        <v>130.60976107737719</v>
      </c>
    </row>
    <row r="37" spans="1:8" ht="33" customHeight="1" x14ac:dyDescent="0.25">
      <c r="A37" s="6" t="s">
        <v>63</v>
      </c>
      <c r="B37" s="7" t="s">
        <v>64</v>
      </c>
      <c r="C37" s="8">
        <v>115960.67</v>
      </c>
      <c r="D37" s="19">
        <f t="shared" si="0"/>
        <v>1.1220896463372766E-3</v>
      </c>
      <c r="E37" s="8">
        <v>815708.1</v>
      </c>
      <c r="F37" s="20">
        <f t="shared" si="1"/>
        <v>7.1047743256593965E-3</v>
      </c>
      <c r="G37" s="20">
        <f t="shared" si="2"/>
        <v>699747.42999999993</v>
      </c>
      <c r="H37" s="21">
        <f t="shared" si="3"/>
        <v>703.4351388276732</v>
      </c>
    </row>
    <row r="38" spans="1:8" ht="33.6" customHeight="1" x14ac:dyDescent="0.25">
      <c r="A38" s="6" t="s">
        <v>65</v>
      </c>
      <c r="B38" s="7" t="s">
        <v>66</v>
      </c>
      <c r="C38" s="8">
        <v>1755031.2</v>
      </c>
      <c r="D38" s="19">
        <f t="shared" si="0"/>
        <v>1.6982502244242692E-2</v>
      </c>
      <c r="E38" s="8">
        <v>2105894.41</v>
      </c>
      <c r="F38" s="20">
        <f t="shared" si="1"/>
        <v>1.834222871725516E-2</v>
      </c>
      <c r="G38" s="20">
        <f t="shared" si="2"/>
        <v>350863.2100000002</v>
      </c>
      <c r="H38" s="21">
        <f t="shared" si="3"/>
        <v>119.99185028733395</v>
      </c>
    </row>
    <row r="39" spans="1:8" ht="50.45" customHeight="1" x14ac:dyDescent="0.25">
      <c r="A39" s="6" t="s">
        <v>67</v>
      </c>
      <c r="B39" s="7" t="s">
        <v>68</v>
      </c>
      <c r="C39" s="8">
        <v>21421782.82</v>
      </c>
      <c r="D39" s="19">
        <f t="shared" si="0"/>
        <v>0.2072871837357248</v>
      </c>
      <c r="E39" s="8">
        <v>29777296.129999999</v>
      </c>
      <c r="F39" s="20">
        <f t="shared" si="1"/>
        <v>0.25935867135802737</v>
      </c>
      <c r="G39" s="20">
        <f t="shared" si="2"/>
        <v>8355513.3099999987</v>
      </c>
      <c r="H39" s="21">
        <f t="shared" si="3"/>
        <v>139.00475221977814</v>
      </c>
    </row>
    <row r="40" spans="1:8" ht="79.900000000000006" customHeight="1" x14ac:dyDescent="0.25">
      <c r="A40" s="6" t="s">
        <v>69</v>
      </c>
      <c r="B40" s="7" t="s">
        <v>70</v>
      </c>
      <c r="C40" s="8">
        <v>41657530.810000002</v>
      </c>
      <c r="D40" s="19">
        <f t="shared" si="0"/>
        <v>0.40309774006891397</v>
      </c>
      <c r="E40" s="8">
        <v>42418586.520000003</v>
      </c>
      <c r="F40" s="20">
        <f t="shared" si="1"/>
        <v>0.36946364077794225</v>
      </c>
      <c r="G40" s="20">
        <f t="shared" si="2"/>
        <v>761055.71000000089</v>
      </c>
      <c r="H40" s="21">
        <f t="shared" si="3"/>
        <v>101.826934278633</v>
      </c>
    </row>
    <row r="41" spans="1:8" ht="50.45" customHeight="1" x14ac:dyDescent="0.25">
      <c r="A41" s="6" t="s">
        <v>71</v>
      </c>
      <c r="B41" s="7" t="s">
        <v>72</v>
      </c>
      <c r="C41" s="8">
        <v>0</v>
      </c>
      <c r="D41" s="19">
        <f t="shared" si="0"/>
        <v>0</v>
      </c>
      <c r="E41" s="8">
        <v>2441959</v>
      </c>
      <c r="F41" s="20">
        <f t="shared" si="1"/>
        <v>2.1269333487693567E-2</v>
      </c>
      <c r="G41" s="20">
        <f t="shared" si="2"/>
        <v>2441959</v>
      </c>
      <c r="H41" s="21" t="e">
        <f t="shared" si="3"/>
        <v>#DIV/0!</v>
      </c>
    </row>
    <row r="42" spans="1:8" ht="33.6" customHeight="1" x14ac:dyDescent="0.25">
      <c r="A42" s="6" t="s">
        <v>73</v>
      </c>
      <c r="B42" s="7" t="s">
        <v>74</v>
      </c>
      <c r="C42" s="8">
        <v>10274600</v>
      </c>
      <c r="D42" s="19">
        <f t="shared" si="0"/>
        <v>9.9421832249304731E-2</v>
      </c>
      <c r="E42" s="8">
        <v>62495578</v>
      </c>
      <c r="F42" s="20">
        <f t="shared" si="1"/>
        <v>0.54433317266512893</v>
      </c>
      <c r="G42" s="20">
        <f t="shared" si="2"/>
        <v>52220978</v>
      </c>
      <c r="H42" s="21">
        <f t="shared" si="3"/>
        <v>608.25314854106239</v>
      </c>
    </row>
    <row r="43" spans="1:8" ht="33.6" customHeight="1" x14ac:dyDescent="0.25">
      <c r="A43" s="6" t="s">
        <v>75</v>
      </c>
      <c r="B43" s="7" t="s">
        <v>76</v>
      </c>
      <c r="C43" s="8">
        <v>22461625</v>
      </c>
      <c r="D43" s="19">
        <f t="shared" si="0"/>
        <v>0.21734918272212927</v>
      </c>
      <c r="E43" s="8">
        <v>28432775</v>
      </c>
      <c r="F43" s="20">
        <f t="shared" si="1"/>
        <v>0.24764796356349822</v>
      </c>
      <c r="G43" s="20">
        <f t="shared" si="2"/>
        <v>5971150</v>
      </c>
      <c r="H43" s="21">
        <f t="shared" si="3"/>
        <v>126.5837845658985</v>
      </c>
    </row>
    <row r="44" spans="1:8" ht="33.6" customHeight="1" x14ac:dyDescent="0.25">
      <c r="A44" s="6" t="s">
        <v>77</v>
      </c>
      <c r="B44" s="7" t="s">
        <v>78</v>
      </c>
      <c r="C44" s="8">
        <v>0</v>
      </c>
      <c r="D44" s="19">
        <f t="shared" si="0"/>
        <v>0</v>
      </c>
      <c r="E44" s="8">
        <v>1744774.92</v>
      </c>
      <c r="F44" s="20">
        <f t="shared" si="1"/>
        <v>1.5196897095505644E-2</v>
      </c>
      <c r="G44" s="20">
        <f t="shared" si="2"/>
        <v>1744774.92</v>
      </c>
      <c r="H44" s="21" t="e">
        <f t="shared" si="3"/>
        <v>#DIV/0!</v>
      </c>
    </row>
    <row r="45" spans="1:8" ht="22.9" customHeight="1" outlineLevel="6" x14ac:dyDescent="0.25">
      <c r="A45" s="5" t="s">
        <v>83</v>
      </c>
      <c r="B45" s="11"/>
      <c r="C45" s="10">
        <f>C33+C34+C35+C36+C37+C38+C39+C40+C41+C42+C43+C44</f>
        <v>749597761.10000014</v>
      </c>
      <c r="D45" s="28">
        <f t="shared" si="0"/>
        <v>7.2534583203763274</v>
      </c>
      <c r="E45" s="10">
        <f>E33+E34+E35+E36+E37+E38+E39+E40+E41+E42+E43+E44</f>
        <v>762234645.11000001</v>
      </c>
      <c r="F45" s="29">
        <f t="shared" si="1"/>
        <v>6.6390233671893535</v>
      </c>
      <c r="G45" s="29">
        <f t="shared" si="2"/>
        <v>12636884.009999871</v>
      </c>
      <c r="H45" s="30">
        <f t="shared" si="3"/>
        <v>101.68582200558546</v>
      </c>
    </row>
    <row r="46" spans="1:8" ht="39" customHeight="1" outlineLevel="6" x14ac:dyDescent="0.25">
      <c r="A46" s="6" t="s">
        <v>53</v>
      </c>
      <c r="B46" s="7" t="s">
        <v>54</v>
      </c>
      <c r="C46" s="8">
        <v>116172094.98</v>
      </c>
      <c r="D46" s="19">
        <f t="shared" si="0"/>
        <v>1.1241354932699916</v>
      </c>
      <c r="E46" s="8">
        <v>545558640.48000002</v>
      </c>
      <c r="F46" s="20">
        <f t="shared" si="1"/>
        <v>4.7517868487807702</v>
      </c>
      <c r="G46" s="20">
        <f t="shared" si="2"/>
        <v>429386545.5</v>
      </c>
      <c r="H46" s="21">
        <f t="shared" si="3"/>
        <v>469.61246637923028</v>
      </c>
    </row>
    <row r="47" spans="1:8" ht="33.6" customHeight="1" x14ac:dyDescent="0.25">
      <c r="A47" s="6" t="s">
        <v>79</v>
      </c>
      <c r="B47" s="7" t="s">
        <v>80</v>
      </c>
      <c r="C47" s="8">
        <v>977365164.58000004</v>
      </c>
      <c r="D47" s="19">
        <f t="shared" si="0"/>
        <v>9.457442181611631</v>
      </c>
      <c r="E47" s="8">
        <v>900687699.99000001</v>
      </c>
      <c r="F47" s="20">
        <f t="shared" si="1"/>
        <v>7.8449421384024083</v>
      </c>
      <c r="G47" s="20">
        <f t="shared" si="2"/>
        <v>-76677464.590000033</v>
      </c>
      <c r="H47" s="21">
        <f t="shared" si="3"/>
        <v>92.154675921670446</v>
      </c>
    </row>
    <row r="48" spans="1:8" ht="25.9" customHeight="1" outlineLevel="1" x14ac:dyDescent="0.25">
      <c r="A48" s="9" t="s">
        <v>84</v>
      </c>
      <c r="B48" s="3"/>
      <c r="C48" s="10">
        <f>C46+C47</f>
        <v>1093537259.5599999</v>
      </c>
      <c r="D48" s="25">
        <f t="shared" si="0"/>
        <v>10.581577674881622</v>
      </c>
      <c r="E48" s="10">
        <f>E46+E47</f>
        <v>1446246340.47</v>
      </c>
      <c r="F48" s="26">
        <f t="shared" si="1"/>
        <v>12.596728987183178</v>
      </c>
      <c r="G48" s="26">
        <f t="shared" si="2"/>
        <v>352709080.91000009</v>
      </c>
      <c r="H48" s="27">
        <f t="shared" si="3"/>
        <v>132.25396097174755</v>
      </c>
    </row>
    <row r="49" spans="1:8" ht="25.9" customHeight="1" thickBot="1" x14ac:dyDescent="0.3">
      <c r="A49" s="12" t="s">
        <v>81</v>
      </c>
      <c r="B49" s="13"/>
      <c r="C49" s="14">
        <f>C32+C45+C48</f>
        <v>10334349878.24</v>
      </c>
      <c r="D49" s="22">
        <f t="shared" si="0"/>
        <v>100</v>
      </c>
      <c r="E49" s="14">
        <f>E32+E45+E48</f>
        <v>11481126107.75</v>
      </c>
      <c r="F49" s="23">
        <f t="shared" si="1"/>
        <v>100</v>
      </c>
      <c r="G49" s="23">
        <f t="shared" si="2"/>
        <v>1146776229.5100002</v>
      </c>
      <c r="H49" s="24">
        <f t="shared" si="3"/>
        <v>111.09674283357343</v>
      </c>
    </row>
    <row r="52" spans="1:8" x14ac:dyDescent="0.25">
      <c r="C52" s="2"/>
      <c r="D52" s="2"/>
      <c r="E52" s="2"/>
    </row>
    <row r="53" spans="1:8" x14ac:dyDescent="0.25">
      <c r="C53" s="2"/>
      <c r="D53" s="2"/>
      <c r="E53" s="2"/>
    </row>
    <row r="54" spans="1:8" x14ac:dyDescent="0.25">
      <c r="C54" s="2"/>
      <c r="D54" s="2"/>
      <c r="E54" s="2"/>
    </row>
    <row r="55" spans="1:8" x14ac:dyDescent="0.25">
      <c r="C55" s="2"/>
      <c r="D55" s="2"/>
      <c r="E55" s="2"/>
    </row>
    <row r="56" spans="1:8" x14ac:dyDescent="0.25">
      <c r="C56" s="2"/>
      <c r="D56" s="2"/>
      <c r="E56" s="2"/>
    </row>
    <row r="58" spans="1:8" x14ac:dyDescent="0.25">
      <c r="C58" s="2"/>
      <c r="D58" s="2"/>
      <c r="E58" s="2"/>
    </row>
    <row r="59" spans="1:8" x14ac:dyDescent="0.25">
      <c r="C59" s="2"/>
      <c r="D59" s="2"/>
      <c r="E59" s="2"/>
    </row>
  </sheetData>
  <autoFilter ref="A6:E49"/>
  <mergeCells count="11">
    <mergeCell ref="F4:F5"/>
    <mergeCell ref="H4:H5"/>
    <mergeCell ref="A1:H1"/>
    <mergeCell ref="C4:C5"/>
    <mergeCell ref="D4:D5"/>
    <mergeCell ref="E4:E5"/>
    <mergeCell ref="A2:E2"/>
    <mergeCell ref="A4:A5"/>
    <mergeCell ref="B4:B5"/>
    <mergeCell ref="G4:G5"/>
    <mergeCell ref="A3:G3"/>
  </mergeCells>
  <pageMargins left="0.59055118110236227" right="0.39370078740157483" top="0.59055118110236227" bottom="0.59055118110236227" header="0.39370078740157483" footer="0.39370078740157483"/>
  <pageSetup paperSize="9" scale="80" fitToHeight="0" orientation="landscape" errors="blank" r:id="rId1"/>
  <headerFooter>
    <oddFooter>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99D3E1A0-2388-4723-B101-50C39CFD1C7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ragimova LK.</dc:creator>
  <cp:lastModifiedBy>Lobach IA.</cp:lastModifiedBy>
  <cp:lastPrinted>2016-09-23T12:39:35Z</cp:lastPrinted>
  <dcterms:created xsi:type="dcterms:W3CDTF">2016-04-08T12:08:08Z</dcterms:created>
  <dcterms:modified xsi:type="dcterms:W3CDTF">2016-09-23T12:40:16Z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C:\Users\ragimova.MINFIN\AppData\Local\Кейсистемс\Бюджет-КС\ReportManager\sqr_ispcv20161.xls</vt:lpwstr>
  </property>
</Properties>
</file>